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tran\InLoox\M - Documents\01-PM\Produktunterlagen\Amortisierungsrechner\DE\Entwurf\"/>
    </mc:Choice>
  </mc:AlternateContent>
  <bookViews>
    <workbookView xWindow="-15" yWindow="-15" windowWidth="25230" windowHeight="5880"/>
  </bookViews>
  <sheets>
    <sheet name="Amortisierungsrechner" sheetId="1" r:id="rId1"/>
  </sheets>
  <definedNames>
    <definedName name="_xlnm.Print_Area" localSheetId="0">Amortisierungsrechner!$B$2:$G$30,Amortisierungsrechner!$B$38:$G$68,Amortisierungsrechner!$I$38:$P$68</definedName>
  </definedNames>
  <calcPr calcId="171027"/>
</workbook>
</file>

<file path=xl/calcChain.xml><?xml version="1.0" encoding="utf-8"?>
<calcChain xmlns="http://schemas.openxmlformats.org/spreadsheetml/2006/main">
  <c r="C14" i="1" l="1"/>
  <c r="E14" i="1" l="1"/>
  <c r="E22" i="1" l="1"/>
  <c r="K42" i="1"/>
  <c r="E25" i="1"/>
  <c r="E42" i="1" s="1"/>
  <c r="C25" i="1" l="1"/>
  <c r="C22" i="1"/>
  <c r="C17" i="1" l="1"/>
  <c r="E17" i="1" l="1"/>
  <c r="K43" i="1" s="1"/>
  <c r="M43" i="1" l="1"/>
  <c r="L43" i="1"/>
  <c r="N43" i="1" s="1"/>
  <c r="C42" i="1"/>
  <c r="C29" i="1"/>
  <c r="E29" i="1" l="1"/>
  <c r="L42" i="1" l="1"/>
  <c r="M42" i="1" s="1"/>
  <c r="N42" i="1" s="1"/>
</calcChain>
</file>

<file path=xl/comments1.xml><?xml version="1.0" encoding="utf-8"?>
<comments xmlns="http://schemas.openxmlformats.org/spreadsheetml/2006/main">
  <authors>
    <author>Dr. Andreas Tremel</author>
  </authors>
  <commentList>
    <comment ref="E9" authorId="0" shapeId="0">
      <text>
        <r>
          <rPr>
            <sz val="8"/>
            <color indexed="81"/>
            <rFont val="Tahoma"/>
            <family val="2"/>
          </rPr>
          <t>Einsparung durch:
- zentrale, einfache Projektplattform
- integrierte Arbeitspaketliste
- effiziente Zeiterfassung
- strukturierte  Dokumentenablage
- vordefinierte Berichte
- Volltextsuche in Projekten
- E-Mail-Textbausteine
- usw.</t>
        </r>
      </text>
    </comment>
  </commentList>
</comments>
</file>

<file path=xl/sharedStrings.xml><?xml version="1.0" encoding="utf-8"?>
<sst xmlns="http://schemas.openxmlformats.org/spreadsheetml/2006/main" count="36" uniqueCount="36">
  <si>
    <t>1 Monat - 20 Arbeitstage</t>
  </si>
  <si>
    <t>1 Jahr - 220 Arbeitstage</t>
  </si>
  <si>
    <t>1 Arbeitstag - 8 Stunden</t>
  </si>
  <si>
    <t>1 Stunde - 60 Minuten</t>
  </si>
  <si>
    <t>Projektdauer (Monate):</t>
  </si>
  <si>
    <t>Angaben</t>
  </si>
  <si>
    <t>Gewinn nach 1 Jahr:</t>
  </si>
  <si>
    <t>Einsparungen*</t>
  </si>
  <si>
    <t>Anzahl Anwender:</t>
  </si>
  <si>
    <t>*Für die Berechnung werden folgende Parameter verwendet:</t>
  </si>
  <si>
    <t>1 Jahr - 44 Arbeitswochen</t>
  </si>
  <si>
    <t>Tägliche Einsparung je Mitarbeiter in Minuten:</t>
  </si>
  <si>
    <t>Einsparungen</t>
  </si>
  <si>
    <t>Lizenz für InLoox PM Server:</t>
  </si>
  <si>
    <t>Lizenzen für InLoox PM Anwender:</t>
  </si>
  <si>
    <t>Eingesparte Kosten pro Monat:</t>
  </si>
  <si>
    <t>Eingesparte Kosten pro Jahr:</t>
  </si>
  <si>
    <t>Eingesparte Stunden pro Monat:</t>
  </si>
  <si>
    <t>Gesamtinvestition:</t>
  </si>
  <si>
    <t>Software-Service-Vertrag (optional, pro Jahr):</t>
  </si>
  <si>
    <t>* Saldo</t>
  </si>
  <si>
    <t>Investition in InLoox PM</t>
  </si>
  <si>
    <t>Jährliche Einsparung mit InLoox PM</t>
  </si>
  <si>
    <t>Investition*</t>
  </si>
  <si>
    <t>Ausgaben / Einsparungen</t>
  </si>
  <si>
    <t>Investitionskosten</t>
  </si>
  <si>
    <r>
      <t xml:space="preserve">Amortisierungsrechner InLoox PM
</t>
    </r>
    <r>
      <rPr>
        <b/>
        <sz val="9"/>
        <color theme="1"/>
        <rFont val="Arial"/>
        <family val="2"/>
      </rPr>
      <t>Anleitung:</t>
    </r>
    <r>
      <rPr>
        <b/>
        <sz val="14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Geben Sie unter "Angaben" eigene Werte in die grauen Felder ein und finden Sie heraus, wie viel Sie durch Ihre Investition effektiv an Kosten sparen können.</t>
    </r>
  </si>
  <si>
    <t>Amortisation der Investition nach:</t>
  </si>
  <si>
    <t>Rendite/ROI</t>
  </si>
  <si>
    <t>1. Quartal</t>
  </si>
  <si>
    <t>2. Quartal</t>
  </si>
  <si>
    <t>3. Quartal</t>
  </si>
  <si>
    <t>4. Quartal</t>
  </si>
  <si>
    <t>Eingesparte Stunden pro Jahr:</t>
  </si>
  <si>
    <t>Durchschnittlicher Mitarbeiter-Stundenlohn:</t>
  </si>
  <si>
    <t>Amortisierung / Break-Even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</si>
</sst>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0\ &quot;Stunden&quot;"/>
    <numFmt numFmtId="166" formatCode="0\ \ &quot;Monaten&quot;"/>
    <numFmt numFmtId="167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9C0006"/>
      <name val="Arial"/>
      <family val="2"/>
    </font>
    <font>
      <sz val="8"/>
      <color indexed="81"/>
      <name val="Tahoma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sz val="10"/>
      <color rgb="FF009858"/>
      <name val="Arial"/>
      <family val="2"/>
    </font>
    <font>
      <b/>
      <sz val="10"/>
      <color rgb="FF009858"/>
      <name val="Arial"/>
      <family val="2"/>
    </font>
    <font>
      <sz val="10"/>
      <color rgb="FFD90023"/>
      <name val="Arial"/>
      <family val="2"/>
    </font>
    <font>
      <b/>
      <sz val="10"/>
      <color rgb="FFD90023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EF4EC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83CB"/>
        <bgColor indexed="64"/>
      </patternFill>
    </fill>
    <fill>
      <patternFill patternType="solid">
        <fgColor theme="0"/>
        <bgColor theme="0" tint="-4.9989318521683403E-2"/>
      </patternFill>
    </fill>
    <fill>
      <patternFill patternType="solid">
        <fgColor rgb="FF00985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2">
    <xf numFmtId="0" fontId="0" fillId="0" borderId="0" xfId="0"/>
    <xf numFmtId="0" fontId="5" fillId="0" borderId="0" xfId="0" applyFont="1" applyBorder="1"/>
    <xf numFmtId="0" fontId="4" fillId="0" borderId="0" xfId="0" applyFont="1" applyBorder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6" borderId="3" xfId="0" applyFont="1" applyFill="1" applyBorder="1"/>
    <xf numFmtId="0" fontId="7" fillId="6" borderId="3" xfId="0" applyFont="1" applyFill="1" applyBorder="1"/>
    <xf numFmtId="0" fontId="5" fillId="6" borderId="4" xfId="0" applyFont="1" applyFill="1" applyBorder="1"/>
    <xf numFmtId="0" fontId="8" fillId="6" borderId="0" xfId="1" applyFont="1" applyFill="1" applyBorder="1"/>
    <xf numFmtId="0" fontId="5" fillId="6" borderId="5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/>
    <xf numFmtId="0" fontId="14" fillId="0" borderId="0" xfId="0" applyFont="1" applyBorder="1"/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4" fillId="0" borderId="0" xfId="0" applyFont="1" applyBorder="1" applyAlignment="1"/>
    <xf numFmtId="1" fontId="14" fillId="0" borderId="0" xfId="0" applyNumberFormat="1" applyFont="1" applyBorder="1"/>
    <xf numFmtId="0" fontId="15" fillId="0" borderId="0" xfId="0" applyFont="1" applyFill="1" applyBorder="1"/>
    <xf numFmtId="0" fontId="14" fillId="6" borderId="2" xfId="0" applyFont="1" applyFill="1" applyBorder="1"/>
    <xf numFmtId="0" fontId="14" fillId="6" borderId="6" xfId="0" applyFont="1" applyFill="1" applyBorder="1"/>
    <xf numFmtId="0" fontId="14" fillId="6" borderId="7" xfId="0" applyFont="1" applyFill="1" applyBorder="1"/>
    <xf numFmtId="0" fontId="14" fillId="5" borderId="0" xfId="0" applyFont="1" applyFill="1" applyBorder="1"/>
    <xf numFmtId="0" fontId="14" fillId="4" borderId="0" xfId="0" applyFont="1" applyFill="1" applyBorder="1"/>
    <xf numFmtId="0" fontId="7" fillId="8" borderId="2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5" fillId="8" borderId="0" xfId="0" applyFont="1" applyFill="1" applyBorder="1"/>
    <xf numFmtId="0" fontId="7" fillId="8" borderId="0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7" xfId="0" applyFont="1" applyFill="1" applyBorder="1" applyAlignment="1"/>
    <xf numFmtId="0" fontId="14" fillId="8" borderId="8" xfId="0" applyFont="1" applyFill="1" applyBorder="1"/>
    <xf numFmtId="0" fontId="14" fillId="8" borderId="8" xfId="0" applyFont="1" applyFill="1" applyBorder="1" applyAlignment="1"/>
    <xf numFmtId="0" fontId="14" fillId="8" borderId="9" xfId="0" applyFont="1" applyFill="1" applyBorder="1" applyAlignment="1"/>
    <xf numFmtId="0" fontId="7" fillId="9" borderId="3" xfId="0" applyFont="1" applyFill="1" applyBorder="1" applyAlignment="1">
      <alignment horizontal="left"/>
    </xf>
    <xf numFmtId="0" fontId="14" fillId="0" borderId="19" xfId="0" applyFont="1" applyFill="1" applyBorder="1"/>
    <xf numFmtId="0" fontId="10" fillId="0" borderId="20" xfId="0" applyFont="1" applyFill="1" applyBorder="1"/>
    <xf numFmtId="0" fontId="14" fillId="0" borderId="20" xfId="0" applyFont="1" applyFill="1" applyBorder="1"/>
    <xf numFmtId="0" fontId="14" fillId="0" borderId="21" xfId="0" applyFont="1" applyFill="1" applyBorder="1"/>
    <xf numFmtId="0" fontId="14" fillId="0" borderId="22" xfId="0" applyFont="1" applyFill="1" applyBorder="1"/>
    <xf numFmtId="0" fontId="14" fillId="0" borderId="23" xfId="0" applyFont="1" applyFill="1" applyBorder="1"/>
    <xf numFmtId="0" fontId="5" fillId="0" borderId="24" xfId="0" applyFont="1" applyFill="1" applyBorder="1"/>
    <xf numFmtId="0" fontId="5" fillId="0" borderId="25" xfId="0" applyFont="1" applyFill="1" applyBorder="1"/>
    <xf numFmtId="0" fontId="14" fillId="0" borderId="25" xfId="0" applyFont="1" applyFill="1" applyBorder="1"/>
    <xf numFmtId="0" fontId="14" fillId="0" borderId="26" xfId="0" applyFont="1" applyFill="1" applyBorder="1"/>
    <xf numFmtId="0" fontId="14" fillId="12" borderId="2" xfId="0" applyFont="1" applyFill="1" applyBorder="1"/>
    <xf numFmtId="0" fontId="5" fillId="12" borderId="3" xfId="0" applyFont="1" applyFill="1" applyBorder="1"/>
    <xf numFmtId="0" fontId="5" fillId="12" borderId="4" xfId="0" applyFont="1" applyFill="1" applyBorder="1"/>
    <xf numFmtId="0" fontId="14" fillId="12" borderId="6" xfId="0" applyFont="1" applyFill="1" applyBorder="1"/>
    <xf numFmtId="0" fontId="5" fillId="12" borderId="0" xfId="0" applyFont="1" applyFill="1" applyBorder="1"/>
    <xf numFmtId="0" fontId="5" fillId="12" borderId="5" xfId="0" applyFont="1" applyFill="1" applyBorder="1"/>
    <xf numFmtId="0" fontId="5" fillId="12" borderId="0" xfId="0" applyNumberFormat="1" applyFont="1" applyFill="1" applyBorder="1" applyAlignment="1" applyProtection="1"/>
    <xf numFmtId="0" fontId="14" fillId="12" borderId="7" xfId="0" applyFont="1" applyFill="1" applyBorder="1"/>
    <xf numFmtId="44" fontId="5" fillId="12" borderId="8" xfId="0" applyNumberFormat="1" applyFont="1" applyFill="1" applyBorder="1" applyAlignment="1" applyProtection="1"/>
    <xf numFmtId="0" fontId="5" fillId="12" borderId="8" xfId="0" applyFont="1" applyFill="1" applyBorder="1"/>
    <xf numFmtId="0" fontId="5" fillId="12" borderId="9" xfId="0" applyFont="1" applyFill="1" applyBorder="1"/>
    <xf numFmtId="0" fontId="19" fillId="12" borderId="0" xfId="0" applyFont="1" applyFill="1" applyBorder="1"/>
    <xf numFmtId="0" fontId="5" fillId="13" borderId="1" xfId="0" applyNumberFormat="1" applyFont="1" applyFill="1" applyBorder="1" applyAlignment="1" applyProtection="1"/>
    <xf numFmtId="0" fontId="5" fillId="6" borderId="1" xfId="0" applyFont="1" applyFill="1" applyBorder="1"/>
    <xf numFmtId="44" fontId="5" fillId="13" borderId="1" xfId="0" applyNumberFormat="1" applyFont="1" applyFill="1" applyBorder="1" applyAlignment="1" applyProtection="1"/>
    <xf numFmtId="0" fontId="19" fillId="12" borderId="0" xfId="0" applyFont="1" applyFill="1" applyBorder="1" applyAlignment="1">
      <alignment wrapText="1"/>
    </xf>
    <xf numFmtId="0" fontId="14" fillId="14" borderId="2" xfId="0" applyFont="1" applyFill="1" applyBorder="1"/>
    <xf numFmtId="0" fontId="5" fillId="14" borderId="3" xfId="0" applyFont="1" applyFill="1" applyBorder="1"/>
    <xf numFmtId="0" fontId="5" fillId="14" borderId="4" xfId="0" applyFont="1" applyFill="1" applyBorder="1"/>
    <xf numFmtId="0" fontId="14" fillId="14" borderId="6" xfId="0" applyFont="1" applyFill="1" applyBorder="1"/>
    <xf numFmtId="0" fontId="5" fillId="14" borderId="0" xfId="0" applyFont="1" applyFill="1" applyBorder="1"/>
    <xf numFmtId="0" fontId="5" fillId="14" borderId="5" xfId="0" applyFont="1" applyFill="1" applyBorder="1"/>
    <xf numFmtId="0" fontId="7" fillId="14" borderId="0" xfId="0" applyFont="1" applyFill="1" applyBorder="1"/>
    <xf numFmtId="44" fontId="5" fillId="14" borderId="0" xfId="0" applyNumberFormat="1" applyFont="1" applyFill="1" applyBorder="1"/>
    <xf numFmtId="0" fontId="8" fillId="14" borderId="0" xfId="1" applyFont="1" applyFill="1" applyBorder="1"/>
    <xf numFmtId="0" fontId="19" fillId="14" borderId="0" xfId="0" applyFont="1" applyFill="1" applyBorder="1" applyAlignment="1">
      <alignment wrapText="1"/>
    </xf>
    <xf numFmtId="0" fontId="9" fillId="14" borderId="0" xfId="0" applyFont="1" applyFill="1" applyBorder="1" applyAlignment="1">
      <alignment wrapText="1"/>
    </xf>
    <xf numFmtId="165" fontId="20" fillId="6" borderId="1" xfId="1" applyNumberFormat="1" applyFont="1" applyFill="1" applyBorder="1"/>
    <xf numFmtId="44" fontId="21" fillId="6" borderId="29" xfId="1" applyNumberFormat="1" applyFont="1" applyFill="1" applyBorder="1"/>
    <xf numFmtId="44" fontId="20" fillId="6" borderId="1" xfId="1" applyNumberFormat="1" applyFont="1" applyFill="1" applyBorder="1"/>
    <xf numFmtId="44" fontId="22" fillId="10" borderId="1" xfId="2" applyNumberFormat="1" applyFont="1" applyFill="1" applyBorder="1" applyAlignment="1" applyProtection="1"/>
    <xf numFmtId="44" fontId="22" fillId="7" borderId="1" xfId="2" applyNumberFormat="1" applyFont="1" applyFill="1" applyBorder="1" applyAlignment="1" applyProtection="1"/>
    <xf numFmtId="44" fontId="23" fillId="7" borderId="29" xfId="2" applyNumberFormat="1" applyFont="1" applyFill="1" applyBorder="1"/>
    <xf numFmtId="42" fontId="20" fillId="6" borderId="12" xfId="1" applyNumberFormat="1" applyFont="1" applyFill="1" applyBorder="1"/>
    <xf numFmtId="42" fontId="20" fillId="6" borderId="13" xfId="1" applyNumberFormat="1" applyFont="1" applyFill="1" applyBorder="1"/>
    <xf numFmtId="167" fontId="22" fillId="6" borderId="15" xfId="2" applyNumberFormat="1" applyFont="1" applyFill="1" applyBorder="1"/>
    <xf numFmtId="167" fontId="22" fillId="6" borderId="16" xfId="2" applyNumberFormat="1" applyFont="1" applyFill="1" applyBorder="1"/>
    <xf numFmtId="0" fontId="7" fillId="11" borderId="27" xfId="0" applyFont="1" applyFill="1" applyBorder="1"/>
    <xf numFmtId="0" fontId="9" fillId="14" borderId="27" xfId="0" applyFont="1" applyFill="1" applyBorder="1"/>
    <xf numFmtId="0" fontId="14" fillId="9" borderId="10" xfId="0" applyFont="1" applyFill="1" applyBorder="1"/>
    <xf numFmtId="0" fontId="7" fillId="9" borderId="11" xfId="0" applyFont="1" applyFill="1" applyBorder="1"/>
    <xf numFmtId="0" fontId="7" fillId="9" borderId="14" xfId="0" applyFont="1" applyFill="1" applyBorder="1"/>
    <xf numFmtId="0" fontId="7" fillId="9" borderId="17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14" fillId="6" borderId="19" xfId="0" applyFont="1" applyFill="1" applyBorder="1"/>
    <xf numFmtId="0" fontId="10" fillId="6" borderId="20" xfId="0" applyFont="1" applyFill="1" applyBorder="1"/>
    <xf numFmtId="0" fontId="14" fillId="6" borderId="20" xfId="0" applyFont="1" applyFill="1" applyBorder="1"/>
    <xf numFmtId="0" fontId="14" fillId="6" borderId="21" xfId="0" applyFont="1" applyFill="1" applyBorder="1"/>
    <xf numFmtId="0" fontId="14" fillId="6" borderId="22" xfId="0" applyFont="1" applyFill="1" applyBorder="1"/>
    <xf numFmtId="0" fontId="14" fillId="6" borderId="0" xfId="0" applyFont="1" applyFill="1" applyBorder="1"/>
    <xf numFmtId="0" fontId="14" fillId="6" borderId="23" xfId="0" applyFont="1" applyFill="1" applyBorder="1"/>
    <xf numFmtId="42" fontId="16" fillId="6" borderId="0" xfId="2" applyNumberFormat="1" applyFont="1" applyFill="1" applyBorder="1"/>
    <xf numFmtId="0" fontId="16" fillId="6" borderId="0" xfId="2" applyFont="1" applyFill="1" applyBorder="1"/>
    <xf numFmtId="0" fontId="14" fillId="6" borderId="24" xfId="0" applyFont="1" applyFill="1" applyBorder="1"/>
    <xf numFmtId="0" fontId="14" fillId="6" borderId="25" xfId="0" applyFont="1" applyFill="1" applyBorder="1"/>
    <xf numFmtId="0" fontId="14" fillId="6" borderId="26" xfId="0" applyFont="1" applyFill="1" applyBorder="1"/>
    <xf numFmtId="42" fontId="22" fillId="7" borderId="28" xfId="2" applyNumberFormat="1" applyFont="1" applyFill="1" applyBorder="1"/>
    <xf numFmtId="166" fontId="24" fillId="6" borderId="1" xfId="1" applyNumberFormat="1" applyFont="1" applyFill="1" applyBorder="1"/>
    <xf numFmtId="164" fontId="13" fillId="6" borderId="29" xfId="1" applyNumberFormat="1" applyFont="1" applyFill="1" applyBorder="1"/>
    <xf numFmtId="42" fontId="20" fillId="7" borderId="28" xfId="1" applyNumberFormat="1" applyFont="1" applyFill="1" applyBorder="1"/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8" xfId="0" applyFont="1" applyBorder="1" applyAlignment="1"/>
    <xf numFmtId="0" fontId="3" fillId="0" borderId="0" xfId="0" applyFont="1" applyBorder="1" applyAlignment="1">
      <alignment wrapText="1"/>
    </xf>
    <xf numFmtId="0" fontId="14" fillId="0" borderId="0" xfId="0" applyFont="1" applyBorder="1" applyAlignment="1"/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1E5595"/>
      <color rgb="FF009858"/>
      <color rgb="FFD9D9D9"/>
      <color rgb="FFD90023"/>
      <color rgb="FF0083CB"/>
      <color rgb="FF8ACF74"/>
      <color rgb="FFBFBFBF"/>
      <color rgb="FFB7DEE8"/>
      <color rgb="FFEBFFEB"/>
      <color rgb="FFBDD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2533797596908"/>
          <c:y val="0.12508513112870384"/>
          <c:w val="0.80652290323006104"/>
          <c:h val="0.7804253792472977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6600"/>
                </a:gs>
                <a:gs pos="50000">
                  <a:schemeClr val="tx2">
                    <a:lumMod val="40000"/>
                    <a:lumOff val="60000"/>
                  </a:schemeClr>
                </a:gs>
                <a:gs pos="100000">
                  <a:schemeClr val="tx2">
                    <a:lumMod val="20000"/>
                    <a:lumOff val="80000"/>
                  </a:schemeClr>
                </a:gs>
              </a:gsLst>
              <a:lin ang="5400000" scaled="0"/>
            </a:gra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9D9D9"/>
              </a:solidFill>
              <a:ln>
                <a:solidFill>
                  <a:srgbClr val="D9D9D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82-4836-AEEA-EF4257F05E82}"/>
              </c:ext>
            </c:extLst>
          </c:dPt>
          <c:dPt>
            <c:idx val="1"/>
            <c:invertIfNegative val="0"/>
            <c:bubble3D val="0"/>
            <c:spPr>
              <a:solidFill>
                <a:srgbClr val="009858"/>
              </a:solidFill>
              <a:ln>
                <a:solidFill>
                  <a:srgbClr val="009858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82-4836-AEEA-EF4257F05E82}"/>
              </c:ext>
            </c:extLst>
          </c:dPt>
          <c:dLbls>
            <c:dLbl>
              <c:idx val="1"/>
              <c:spPr>
                <a:ln>
                  <a:solidFill>
                    <a:srgbClr val="0066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182-4836-AEEA-EF4257F05E82}"/>
                </c:ext>
              </c:extLst>
            </c:dLbl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(Amortisierungsrechner!$C$41,Amortisierungsrechner!$E$41)</c:f>
              <c:strCache>
                <c:ptCount val="2"/>
                <c:pt idx="0">
                  <c:v>Investition in InLoox PM</c:v>
                </c:pt>
                <c:pt idx="1">
                  <c:v>Jährliche Einsparung mit InLoox PM</c:v>
                </c:pt>
              </c:strCache>
            </c:strRef>
          </c:cat>
          <c:val>
            <c:numRef>
              <c:f>(Amortisierungsrechner!$C$42,Amortisierungsrechner!$E$42)</c:f>
              <c:numCache>
                <c:formatCode>_("€"* #,##0_);_("€"* \(#,##0\);_("€"* "-"_);_(@_)</c:formatCode>
                <c:ptCount val="2"/>
                <c:pt idx="0">
                  <c:v>6948</c:v>
                </c:pt>
                <c:pt idx="1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2-4836-AEEA-EF4257F0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285434672"/>
        <c:axId val="-286668896"/>
      </c:barChart>
      <c:catAx>
        <c:axId val="-28543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86668896"/>
        <c:crosses val="autoZero"/>
        <c:auto val="1"/>
        <c:lblAlgn val="ctr"/>
        <c:lblOffset val="100"/>
        <c:noMultiLvlLbl val="0"/>
      </c:catAx>
      <c:valAx>
        <c:axId val="-286668896"/>
        <c:scaling>
          <c:orientation val="minMax"/>
          <c:min val="0"/>
        </c:scaling>
        <c:delete val="0"/>
        <c:axPos val="l"/>
        <c:majorGridlines/>
        <c:numFmt formatCode="_(&quot;€&quot;* #,##0_);_(&quot;€&quot;* \(#,##0\);_(&quot;€&quot;* &quot;-&quot;_);_(@_)" sourceLinked="1"/>
        <c:majorTickMark val="none"/>
        <c:minorTickMark val="none"/>
        <c:tickLblPos val="nextTo"/>
        <c:spPr>
          <a:ln w="9525">
            <a:noFill/>
          </a:ln>
        </c:spPr>
        <c:crossAx val="-285434672"/>
        <c:crosses val="autoZero"/>
        <c:crossBetween val="between"/>
      </c:valAx>
      <c:spPr>
        <a:solidFill>
          <a:schemeClr val="bg1">
            <a:alpha val="33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bg1"/>
    </a:solidFill>
    <a:ln w="19050"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baseline="0">
                <a:latin typeface="Arial" pitchFamily="34" charset="0"/>
              </a:rPr>
              <a:t>Break-Even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406188792344197E-2"/>
          <c:y val="0.15469977278495325"/>
          <c:w val="0.75156466739442751"/>
          <c:h val="0.7593438904769421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CC00"/>
              </a:solidFill>
            </a:ln>
          </c:spPr>
          <c:marker>
            <c:spPr>
              <a:solidFill>
                <a:schemeClr val="bg1"/>
              </a:solidFill>
            </c:spPr>
          </c:marker>
          <c:dPt>
            <c:idx val="2"/>
            <c:bubble3D val="0"/>
            <c:spPr>
              <a:ln>
                <a:solidFill>
                  <a:srgbClr val="00CC00"/>
                </a:solidFill>
                <a:headEnd type="oval"/>
                <a:tailEnd type="oval"/>
              </a:ln>
            </c:spPr>
            <c:extLst>
              <c:ext xmlns:c16="http://schemas.microsoft.com/office/drawing/2014/chart" uri="{C3380CC4-5D6E-409C-BE32-E72D297353CC}">
                <c16:uniqueId val="{00000001-914E-4DD5-B964-F4EFD141A30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14E-4DD5-B964-F4EFD141A307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14E-4DD5-B964-F4EFD141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6849904"/>
        <c:axId val="-126850448"/>
      </c:lineChart>
      <c:catAx>
        <c:axId val="-126849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-126850448"/>
        <c:crosses val="autoZero"/>
        <c:auto val="1"/>
        <c:lblAlgn val="ctr"/>
        <c:lblOffset val="100"/>
        <c:noMultiLvlLbl val="0"/>
      </c:catAx>
      <c:valAx>
        <c:axId val="-126850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aseline="0">
                <a:latin typeface="Arial" pitchFamily="34" charset="0"/>
              </a:defRPr>
            </a:pPr>
            <a:endParaRPr lang="de-DE"/>
          </a:p>
        </c:txPr>
        <c:crossAx val="-12684990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4081062654099303"/>
          <c:y val="0.55936011070833513"/>
          <c:w val="0.14969496517874933"/>
          <c:h val="9.5150074900051063E-2"/>
        </c:manualLayout>
      </c:layout>
      <c:overlay val="0"/>
      <c:txPr>
        <a:bodyPr/>
        <a:lstStyle/>
        <a:p>
          <a:pPr>
            <a:defRPr sz="900" baseline="0">
              <a:latin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 w="19050">
      <a:solidFill>
        <a:schemeClr val="accent2">
          <a:lumMod val="50000"/>
        </a:schemeClr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3193684758871"/>
          <c:y val="6.6261418001793013E-2"/>
          <c:w val="0.72600448719555077"/>
          <c:h val="0.8532505164873494"/>
        </c:manualLayout>
      </c:layout>
      <c:lineChart>
        <c:grouping val="standard"/>
        <c:varyColors val="0"/>
        <c:ser>
          <c:idx val="0"/>
          <c:order val="0"/>
          <c:tx>
            <c:strRef>
              <c:f>Amortisierungsrechner!$J$42</c:f>
              <c:strCache>
                <c:ptCount val="1"/>
                <c:pt idx="0">
                  <c:v>Einsparungen*</c:v>
                </c:pt>
              </c:strCache>
            </c:strRef>
          </c:tx>
          <c:spPr>
            <a:ln>
              <a:solidFill>
                <a:srgbClr val="009858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C6F8-4A8C-A16E-271BB2184ECF}"/>
              </c:ext>
            </c:extLst>
          </c:dPt>
          <c:cat>
            <c:strRef>
              <c:f>Amortisierungsrechner!$K$41:$N$41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Amortisierungsrechner!$K$42:$N$42</c:f>
              <c:numCache>
                <c:formatCode>_("€"* #,##0_);_("€"* \(#,##0\);_("€"* "-"_);_(@_)</c:formatCode>
                <c:ptCount val="4"/>
                <c:pt idx="0">
                  <c:v>2750</c:v>
                </c:pt>
                <c:pt idx="1">
                  <c:v>5500</c:v>
                </c:pt>
                <c:pt idx="2">
                  <c:v>8250</c:v>
                </c:pt>
                <c:pt idx="3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8-4A8C-A16E-271BB2184ECF}"/>
            </c:ext>
          </c:extLst>
        </c:ser>
        <c:ser>
          <c:idx val="1"/>
          <c:order val="1"/>
          <c:tx>
            <c:strRef>
              <c:f>Amortisierungsrechner!$J$43</c:f>
              <c:strCache>
                <c:ptCount val="1"/>
                <c:pt idx="0">
                  <c:v>Investition*</c:v>
                </c:pt>
              </c:strCache>
            </c:strRef>
          </c:tx>
          <c:spPr>
            <a:ln>
              <a:solidFill>
                <a:srgbClr val="D90023"/>
              </a:solidFill>
            </a:ln>
          </c:spPr>
          <c:marker>
            <c:symbol val="none"/>
          </c:marker>
          <c:cat>
            <c:strRef>
              <c:f>Amortisierungsrechner!$K$41:$N$41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Amortisierungsrechner!$K$43:$N$43</c:f>
              <c:numCache>
                <c:formatCode>_-* #,##0\ "€"_-;\-* #,##0\ "€"_-;_-* "-"??\ "€"_-;_-@_-</c:formatCode>
                <c:ptCount val="4"/>
                <c:pt idx="0">
                  <c:v>6948</c:v>
                </c:pt>
                <c:pt idx="1">
                  <c:v>6948</c:v>
                </c:pt>
                <c:pt idx="2">
                  <c:v>6948</c:v>
                </c:pt>
                <c:pt idx="3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8-4A8C-A16E-271BB2184ECF}"/>
            </c:ext>
          </c:extLst>
        </c:ser>
        <c:ser>
          <c:idx val="2"/>
          <c:order val="2"/>
          <c:marker>
            <c:symbol val="none"/>
          </c:marker>
          <c:cat>
            <c:strRef>
              <c:f>Amortisierungsrechner!$K$41:$N$41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Amortisierungsrechner!$C$25</c:f>
              <c:numCache>
                <c:formatCode>0\ "Stunden"</c:formatCode>
                <c:ptCount val="1"/>
                <c:pt idx="0">
                  <c:v>366.66666666666663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F8-4A8C-A16E-271BB218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6848272"/>
        <c:axId val="-126842288"/>
      </c:lineChart>
      <c:catAx>
        <c:axId val="-126848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6842288"/>
        <c:crosses val="autoZero"/>
        <c:auto val="1"/>
        <c:lblAlgn val="ctr"/>
        <c:lblOffset val="100"/>
        <c:noMultiLvlLbl val="0"/>
      </c:catAx>
      <c:valAx>
        <c:axId val="-12684228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_(&quot;€&quot;* #,##0_);_(&quot;€&quot;* \(#,##0\);_(&quot;€&quot;* &quot;-&quot;_);_(@_)" sourceLinked="1"/>
        <c:majorTickMark val="none"/>
        <c:minorTickMark val="none"/>
        <c:tickLblPos val="nextTo"/>
        <c:spPr>
          <a:ln w="9525">
            <a:noFill/>
          </a:ln>
        </c:spPr>
        <c:crossAx val="-126848272"/>
        <c:crosses val="autoZero"/>
        <c:crossBetween val="between"/>
      </c:valAx>
      <c:spPr>
        <a:solidFill>
          <a:schemeClr val="bg1">
            <a:alpha val="80000"/>
          </a:schemeClr>
        </a:solidFill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18250985439546"/>
          <c:y val="0.44400217789739455"/>
          <c:w val="0.16181750181990609"/>
          <c:h val="0.101227890864110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19050"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E$9" max="200" min="1" page="10" val="10"/>
</file>

<file path=xl/ctrlProps/ctrlProp2.xml><?xml version="1.0" encoding="utf-8"?>
<formControlPr xmlns="http://schemas.microsoft.com/office/spreadsheetml/2009/9/main" objectType="Spin" dx="16" fmlaLink="$C$6" max="200" min="1" page="10" val="10"/>
</file>

<file path=xl/ctrlProps/ctrlProp3.xml><?xml version="1.0" encoding="utf-8"?>
<formControlPr xmlns="http://schemas.microsoft.com/office/spreadsheetml/2009/9/main" objectType="Spin" dx="16" fmlaLink="$E$6" max="200" min="1" page="10" val="30"/>
</file>

<file path=xl/ctrlProps/ctrlProp4.xml><?xml version="1.0" encoding="utf-8"?>
<formControlPr xmlns="http://schemas.microsoft.com/office/spreadsheetml/2009/9/main" objectType="Spin" dx="16" fmlaLink="$C$9" max="200" min="1" page="10" val="12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43</xdr:row>
      <xdr:rowOff>14286</xdr:rowOff>
    </xdr:from>
    <xdr:to>
      <xdr:col>6</xdr:col>
      <xdr:colOff>1847850</xdr:colOff>
      <xdr:row>67</xdr:row>
      <xdr:rowOff>57149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152397</xdr:colOff>
      <xdr:row>44</xdr:row>
      <xdr:rowOff>28575</xdr:rowOff>
    </xdr:from>
    <xdr:to>
      <xdr:col>15</xdr:col>
      <xdr:colOff>381000</xdr:colOff>
      <xdr:row>66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44</xdr:row>
      <xdr:rowOff>14287</xdr:rowOff>
    </xdr:from>
    <xdr:to>
      <xdr:col>15</xdr:col>
      <xdr:colOff>381000</xdr:colOff>
      <xdr:row>66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9525</xdr:rowOff>
        </xdr:from>
        <xdr:to>
          <xdr:col>5</xdr:col>
          <xdr:colOff>114300</xdr:colOff>
          <xdr:row>9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0</xdr:rowOff>
        </xdr:from>
        <xdr:to>
          <xdr:col>3</xdr:col>
          <xdr:colOff>114300</xdr:colOff>
          <xdr:row>6</xdr:row>
          <xdr:rowOff>9525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</xdr:row>
          <xdr:rowOff>0</xdr:rowOff>
        </xdr:from>
        <xdr:to>
          <xdr:col>5</xdr:col>
          <xdr:colOff>114300</xdr:colOff>
          <xdr:row>6</xdr:row>
          <xdr:rowOff>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9525</xdr:rowOff>
        </xdr:from>
        <xdr:to>
          <xdr:col>3</xdr:col>
          <xdr:colOff>114300</xdr:colOff>
          <xdr:row>9</xdr:row>
          <xdr:rowOff>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27</xdr:row>
          <xdr:rowOff>85725</xdr:rowOff>
        </xdr:from>
        <xdr:to>
          <xdr:col>6</xdr:col>
          <xdr:colOff>1819275</xdr:colOff>
          <xdr:row>29</xdr:row>
          <xdr:rowOff>66675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Ergebnis drucken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180975</xdr:colOff>
      <xdr:row>1</xdr:row>
      <xdr:rowOff>114300</xdr:rowOff>
    </xdr:from>
    <xdr:to>
      <xdr:col>6</xdr:col>
      <xdr:colOff>1829030</xdr:colOff>
      <xdr:row>1</xdr:row>
      <xdr:rowOff>704932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9850" y="701675"/>
          <a:ext cx="1648055" cy="59063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37</xdr:row>
      <xdr:rowOff>114300</xdr:rowOff>
    </xdr:from>
    <xdr:to>
      <xdr:col>6</xdr:col>
      <xdr:colOff>1800455</xdr:colOff>
      <xdr:row>38</xdr:row>
      <xdr:rowOff>476332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7534275"/>
          <a:ext cx="1648055" cy="590632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762000</xdr:colOff>
      <xdr:row>37</xdr:row>
      <xdr:rowOff>142875</xdr:rowOff>
    </xdr:from>
    <xdr:to>
      <xdr:col>15</xdr:col>
      <xdr:colOff>381230</xdr:colOff>
      <xdr:row>38</xdr:row>
      <xdr:rowOff>504907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73250" y="7562850"/>
          <a:ext cx="1648055" cy="590632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47625</xdr:rowOff>
    </xdr:from>
    <xdr:to>
      <xdr:col>20</xdr:col>
      <xdr:colOff>647700</xdr:colOff>
      <xdr:row>71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D3B001-0C09-46C4-84A5-49E66A1BDBF3}"/>
            </a:ext>
          </a:extLst>
        </xdr:cNvPr>
        <xdr:cNvSpPr/>
      </xdr:nvSpPr>
      <xdr:spPr>
        <a:xfrm>
          <a:off x="19050" y="14201775"/>
          <a:ext cx="20078700" cy="161925"/>
        </a:xfrm>
        <a:prstGeom prst="rect">
          <a:avLst/>
        </a:prstGeom>
        <a:solidFill>
          <a:srgbClr val="1E55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628650</xdr:colOff>
      <xdr:row>0</xdr:row>
      <xdr:rowOff>161925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8DA1908-8A35-4403-91D9-B91AA5719CB8}"/>
            </a:ext>
          </a:extLst>
        </xdr:cNvPr>
        <xdr:cNvSpPr/>
      </xdr:nvSpPr>
      <xdr:spPr>
        <a:xfrm>
          <a:off x="0" y="0"/>
          <a:ext cx="20078700" cy="161925"/>
        </a:xfrm>
        <a:prstGeom prst="rect">
          <a:avLst/>
        </a:prstGeom>
        <a:solidFill>
          <a:srgbClr val="1E55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aemera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C69"/>
  <sheetViews>
    <sheetView showGridLines="0" tabSelected="1" zoomScaleNormal="100" workbookViewId="0">
      <selection activeCell="C7" sqref="C7"/>
    </sheetView>
  </sheetViews>
  <sheetFormatPr defaultColWidth="11.42578125" defaultRowHeight="14.25" x14ac:dyDescent="0.2"/>
  <cols>
    <col min="1" max="1" width="5" style="18" customWidth="1"/>
    <col min="2" max="2" width="1.85546875" style="18" customWidth="1"/>
    <col min="3" max="3" width="39.140625" style="18" customWidth="1"/>
    <col min="4" max="4" width="2.28515625" style="18" customWidth="1"/>
    <col min="5" max="5" width="43.140625" style="18" customWidth="1"/>
    <col min="6" max="6" width="2.140625" style="18" customWidth="1"/>
    <col min="7" max="7" width="30.140625" style="18" customWidth="1"/>
    <col min="8" max="8" width="5" style="18" customWidth="1"/>
    <col min="9" max="9" width="2.42578125" style="18" customWidth="1"/>
    <col min="10" max="10" width="18.85546875" style="18" customWidth="1"/>
    <col min="11" max="11" width="19.140625" style="18" customWidth="1"/>
    <col min="12" max="14" width="19" style="18" customWidth="1"/>
    <col min="15" max="15" width="11.42578125" style="18"/>
    <col min="16" max="16" width="8.42578125" style="18" customWidth="1"/>
    <col min="17" max="16384" width="11.42578125" style="18"/>
  </cols>
  <sheetData>
    <row r="1" spans="1:29" ht="18.75" customHeight="1" x14ac:dyDescent="0.2"/>
    <row r="2" spans="1:29" ht="66" customHeight="1" x14ac:dyDescent="0.2">
      <c r="A2" s="17"/>
      <c r="B2" s="115" t="s">
        <v>26</v>
      </c>
      <c r="C2" s="116"/>
      <c r="D2" s="116"/>
      <c r="E2" s="116"/>
      <c r="F2" s="1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33.75" customHeight="1" x14ac:dyDescent="0.2">
      <c r="A3" s="17"/>
      <c r="B3" s="119" t="s">
        <v>5</v>
      </c>
      <c r="C3" s="119"/>
      <c r="D3" s="119"/>
      <c r="E3" s="119"/>
      <c r="F3" s="1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9" customHeight="1" x14ac:dyDescent="0.2">
      <c r="A4" s="17"/>
      <c r="B4" s="52"/>
      <c r="C4" s="53"/>
      <c r="D4" s="53"/>
      <c r="E4" s="53"/>
      <c r="F4" s="5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A5" s="17"/>
      <c r="B5" s="55"/>
      <c r="C5" s="63" t="s">
        <v>8</v>
      </c>
      <c r="D5" s="56"/>
      <c r="E5" s="67" t="s">
        <v>34</v>
      </c>
      <c r="F5" s="5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7"/>
      <c r="B6" s="55"/>
      <c r="C6" s="64">
        <v>10</v>
      </c>
      <c r="D6" s="56"/>
      <c r="E6" s="66">
        <v>30</v>
      </c>
      <c r="F6" s="5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0" customFormat="1" ht="11.25" customHeight="1" x14ac:dyDescent="0.2">
      <c r="A7" s="17"/>
      <c r="B7" s="55"/>
      <c r="C7" s="58"/>
      <c r="D7" s="58"/>
      <c r="E7" s="58"/>
      <c r="F7" s="5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8" customHeight="1" x14ac:dyDescent="0.2">
      <c r="A8" s="17"/>
      <c r="B8" s="55"/>
      <c r="C8" s="63" t="s">
        <v>4</v>
      </c>
      <c r="D8" s="56"/>
      <c r="E8" s="63" t="s">
        <v>11</v>
      </c>
      <c r="F8" s="5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6.5" customHeight="1" x14ac:dyDescent="0.2">
      <c r="A9" s="17"/>
      <c r="B9" s="55"/>
      <c r="C9" s="65">
        <v>12</v>
      </c>
      <c r="D9" s="56"/>
      <c r="E9" s="65">
        <v>10</v>
      </c>
      <c r="F9" s="57"/>
      <c r="G9" s="19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0.5" customHeight="1" x14ac:dyDescent="0.2">
      <c r="A10" s="17"/>
      <c r="B10" s="59"/>
      <c r="C10" s="60"/>
      <c r="D10" s="61"/>
      <c r="E10" s="61"/>
      <c r="F10" s="62"/>
      <c r="G10" s="19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8" customHeight="1" x14ac:dyDescent="0.2">
      <c r="A11" s="17"/>
      <c r="B11" s="117" t="s">
        <v>25</v>
      </c>
      <c r="C11" s="117"/>
      <c r="D11" s="118"/>
      <c r="E11" s="117"/>
      <c r="F11" s="1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2">
      <c r="A12" s="17"/>
      <c r="B12" s="29"/>
      <c r="C12" s="41"/>
      <c r="D12" s="30"/>
      <c r="E12" s="30"/>
      <c r="F12" s="3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">
      <c r="A13" s="17"/>
      <c r="B13" s="32"/>
      <c r="C13" s="33" t="s">
        <v>14</v>
      </c>
      <c r="D13" s="34"/>
      <c r="E13" s="33" t="s">
        <v>13</v>
      </c>
      <c r="F13" s="3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2">
      <c r="A14" s="17"/>
      <c r="B14" s="32"/>
      <c r="C14" s="82">
        <f>IF(C6&lt;=5,C6*490,IF(C6&lt;=10,C6*480,IF(C6&lt;=20,C6*470,IF(C6&lt;=30,C6*460,IF(C6&lt;=50,C6*450,IF(C6&lt;=75,C6*440,IF(C6&lt;=100,C6*430,IF(C6&lt;=125,C6*420,IF(C6&lt;126,C6*410)))))))))</f>
        <v>4800</v>
      </c>
      <c r="D14" s="34"/>
      <c r="E14" s="83">
        <f>IF(C6=1, 0, IF(C6&gt;50, 1590, 990))</f>
        <v>990</v>
      </c>
      <c r="F14" s="3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2" customHeight="1" x14ac:dyDescent="0.2">
      <c r="A15" s="17"/>
      <c r="B15" s="32"/>
      <c r="C15" s="34"/>
      <c r="D15" s="34"/>
      <c r="E15" s="34"/>
      <c r="F15" s="3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x14ac:dyDescent="0.2">
      <c r="A16" s="17"/>
      <c r="B16" s="32"/>
      <c r="C16" s="33" t="s">
        <v>19</v>
      </c>
      <c r="D16" s="34"/>
      <c r="E16" s="36" t="s">
        <v>18</v>
      </c>
      <c r="F16" s="3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5" thickBot="1" x14ac:dyDescent="0.25">
      <c r="A17" s="17"/>
      <c r="B17" s="32"/>
      <c r="C17" s="83">
        <f>(C14+E14)*0.2</f>
        <v>1158</v>
      </c>
      <c r="D17" s="34"/>
      <c r="E17" s="84">
        <f>SUM(C14,C17,E14)</f>
        <v>6948</v>
      </c>
      <c r="F17" s="3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5" thickTop="1" x14ac:dyDescent="0.2">
      <c r="A18" s="17"/>
      <c r="B18" s="37"/>
      <c r="C18" s="38"/>
      <c r="D18" s="39"/>
      <c r="E18" s="39"/>
      <c r="F18" s="4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8" customHeight="1" x14ac:dyDescent="0.2">
      <c r="A19" s="17"/>
      <c r="B19" s="3" t="s">
        <v>12</v>
      </c>
      <c r="C19" s="21"/>
      <c r="D19" s="17"/>
      <c r="E19" s="21"/>
      <c r="F19" s="2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0.5" customHeight="1" x14ac:dyDescent="0.2">
      <c r="A20" s="17"/>
      <c r="B20" s="68"/>
      <c r="C20" s="69"/>
      <c r="D20" s="69"/>
      <c r="E20" s="69"/>
      <c r="F20" s="70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5" customHeight="1" x14ac:dyDescent="0.2">
      <c r="A21" s="17"/>
      <c r="B21" s="71"/>
      <c r="C21" s="77" t="s">
        <v>17</v>
      </c>
      <c r="D21" s="72"/>
      <c r="E21" s="77" t="s">
        <v>15</v>
      </c>
      <c r="F21" s="73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 customHeight="1" x14ac:dyDescent="0.2">
      <c r="A22" s="17"/>
      <c r="B22" s="71"/>
      <c r="C22" s="79">
        <f>E9*20/60*C6</f>
        <v>33.333333333333336</v>
      </c>
      <c r="D22" s="72"/>
      <c r="E22" s="81">
        <f>E9*C6*E6/60*20</f>
        <v>1000</v>
      </c>
      <c r="F22" s="73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1.25" customHeight="1" x14ac:dyDescent="0.2">
      <c r="A23" s="17"/>
      <c r="B23" s="71"/>
      <c r="C23" s="72"/>
      <c r="D23" s="74"/>
      <c r="E23" s="75"/>
      <c r="F23" s="7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x14ac:dyDescent="0.2">
      <c r="A24" s="17"/>
      <c r="B24" s="71"/>
      <c r="C24" s="77" t="s">
        <v>33</v>
      </c>
      <c r="D24" s="76"/>
      <c r="E24" s="78" t="s">
        <v>16</v>
      </c>
      <c r="F24" s="73"/>
      <c r="G24" s="22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7.25" customHeight="1" thickBot="1" x14ac:dyDescent="0.25">
      <c r="A25" s="17"/>
      <c r="B25" s="71"/>
      <c r="C25" s="79">
        <f>E9*220/60*C6</f>
        <v>366.66666666666663</v>
      </c>
      <c r="D25" s="76"/>
      <c r="E25" s="80">
        <f>(E9*C6*E6/60)*220</f>
        <v>11000</v>
      </c>
      <c r="F25" s="73"/>
      <c r="G25" s="4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2" customHeight="1" thickTop="1" x14ac:dyDescent="0.2">
      <c r="A26" s="17"/>
      <c r="B26" s="71"/>
      <c r="C26" s="72"/>
      <c r="D26" s="74"/>
      <c r="E26" s="75"/>
      <c r="F26" s="73"/>
      <c r="G26" s="5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20.25" customHeight="1" x14ac:dyDescent="0.2">
      <c r="A27" s="23"/>
      <c r="B27" s="120" t="s">
        <v>28</v>
      </c>
      <c r="C27" s="121"/>
      <c r="D27" s="121"/>
      <c r="E27" s="121"/>
      <c r="F27" s="121"/>
      <c r="G27" s="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9.5" customHeight="1" x14ac:dyDescent="0.2">
      <c r="A28" s="17"/>
      <c r="B28" s="24"/>
      <c r="C28" s="9" t="s">
        <v>27</v>
      </c>
      <c r="D28" s="10"/>
      <c r="E28" s="10" t="s">
        <v>6</v>
      </c>
      <c r="F28" s="11"/>
      <c r="G28" s="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5" thickBot="1" x14ac:dyDescent="0.25">
      <c r="A29" s="17"/>
      <c r="B29" s="25"/>
      <c r="C29" s="109">
        <f>E17/(E9*C6*E6/60)/20</f>
        <v>6.9480000000000004</v>
      </c>
      <c r="D29" s="12"/>
      <c r="E29" s="110">
        <f>E25-E17</f>
        <v>4052</v>
      </c>
      <c r="F29" s="13"/>
      <c r="G29" s="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0.5" customHeight="1" thickTop="1" x14ac:dyDescent="0.2">
      <c r="A30" s="17"/>
      <c r="B30" s="26"/>
      <c r="C30" s="14"/>
      <c r="D30" s="14"/>
      <c r="E30" s="14"/>
      <c r="F30" s="15"/>
      <c r="G30" s="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0.5" customHeight="1" x14ac:dyDescent="0.2">
      <c r="A31" s="17"/>
      <c r="B31" s="19"/>
      <c r="C31" s="8"/>
      <c r="D31" s="8"/>
      <c r="E31" s="8"/>
      <c r="F31" s="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x14ac:dyDescent="0.2">
      <c r="A32" s="17"/>
      <c r="B32" s="17"/>
      <c r="F32" s="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x14ac:dyDescent="0.2">
      <c r="A33" s="17"/>
      <c r="B33" s="17"/>
      <c r="C33" s="114" t="s">
        <v>9</v>
      </c>
      <c r="D33" s="114"/>
      <c r="E33" s="114"/>
      <c r="F33" s="1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x14ac:dyDescent="0.2">
      <c r="A34" s="17"/>
      <c r="B34" s="17"/>
      <c r="C34" s="2" t="s">
        <v>10</v>
      </c>
      <c r="D34" s="2"/>
      <c r="E34" s="2" t="s">
        <v>2</v>
      </c>
      <c r="F34" s="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x14ac:dyDescent="0.2">
      <c r="A35" s="17"/>
      <c r="B35" s="17"/>
      <c r="C35" s="2" t="s">
        <v>1</v>
      </c>
      <c r="D35" s="2"/>
      <c r="E35" s="2" t="s">
        <v>3</v>
      </c>
      <c r="F35" s="1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2">
      <c r="A36" s="17"/>
      <c r="B36" s="17"/>
      <c r="C36" s="2" t="s">
        <v>0</v>
      </c>
      <c r="D36" s="2"/>
      <c r="E36" s="2"/>
      <c r="F36" s="1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x14ac:dyDescent="0.2">
      <c r="A37" s="17"/>
      <c r="B37" s="17"/>
      <c r="D37" s="2"/>
      <c r="E37" s="2"/>
      <c r="F37" s="1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18" x14ac:dyDescent="0.25">
      <c r="B38" s="112" t="s">
        <v>24</v>
      </c>
      <c r="C38" s="112"/>
      <c r="D38" s="112"/>
      <c r="E38" s="112"/>
      <c r="F38" s="112"/>
      <c r="G38" s="112"/>
      <c r="H38" s="16"/>
      <c r="I38" s="112" t="s">
        <v>35</v>
      </c>
      <c r="J38" s="112"/>
      <c r="K38" s="112"/>
      <c r="L38" s="112"/>
      <c r="M38" s="112"/>
      <c r="N38" s="112"/>
      <c r="O38" s="112"/>
      <c r="P38" s="112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51.75" customHeight="1" thickBot="1" x14ac:dyDescent="0.25">
      <c r="A39" s="17"/>
      <c r="B39" s="113"/>
      <c r="C39" s="113"/>
      <c r="D39" s="113"/>
      <c r="E39" s="113"/>
      <c r="F39" s="113"/>
      <c r="G39" s="113"/>
      <c r="I39" s="113"/>
      <c r="J39" s="113"/>
      <c r="K39" s="113"/>
      <c r="L39" s="113"/>
      <c r="M39" s="113"/>
      <c r="N39" s="113"/>
      <c r="O39" s="113"/>
      <c r="P39" s="113"/>
    </row>
    <row r="40" spans="1:29" ht="12.75" customHeight="1" x14ac:dyDescent="0.25">
      <c r="A40" s="17"/>
      <c r="B40" s="96"/>
      <c r="C40" s="97"/>
      <c r="D40" s="98"/>
      <c r="E40" s="98"/>
      <c r="F40" s="98"/>
      <c r="G40" s="99"/>
      <c r="I40" s="42"/>
      <c r="J40" s="43"/>
      <c r="K40" s="44"/>
      <c r="L40" s="44"/>
      <c r="M40" s="44"/>
      <c r="N40" s="44"/>
      <c r="O40" s="44"/>
      <c r="P40" s="45"/>
    </row>
    <row r="41" spans="1:29" ht="15" thickBot="1" x14ac:dyDescent="0.25">
      <c r="A41" s="17"/>
      <c r="B41" s="100"/>
      <c r="C41" s="89" t="s">
        <v>21</v>
      </c>
      <c r="D41" s="101"/>
      <c r="E41" s="90" t="s">
        <v>22</v>
      </c>
      <c r="F41" s="101"/>
      <c r="G41" s="102"/>
      <c r="I41" s="46"/>
      <c r="J41" s="91"/>
      <c r="K41" s="94" t="s">
        <v>29</v>
      </c>
      <c r="L41" s="94" t="s">
        <v>30</v>
      </c>
      <c r="M41" s="94" t="s">
        <v>31</v>
      </c>
      <c r="N41" s="95" t="s">
        <v>32</v>
      </c>
      <c r="O41" s="19"/>
      <c r="P41" s="47"/>
    </row>
    <row r="42" spans="1:29" ht="15" thickBot="1" x14ac:dyDescent="0.25">
      <c r="A42" s="17"/>
      <c r="B42" s="100"/>
      <c r="C42" s="108">
        <f>E17</f>
        <v>6948</v>
      </c>
      <c r="D42" s="101"/>
      <c r="E42" s="111">
        <f>E25</f>
        <v>11000</v>
      </c>
      <c r="F42" s="101"/>
      <c r="G42" s="102"/>
      <c r="I42" s="46"/>
      <c r="J42" s="92" t="s">
        <v>7</v>
      </c>
      <c r="K42" s="85">
        <f>(220/4)*(E9*C6*E6/60)</f>
        <v>2750</v>
      </c>
      <c r="L42" s="85">
        <f>K42*2</f>
        <v>5500</v>
      </c>
      <c r="M42" s="85">
        <f>K42+L42</f>
        <v>8250</v>
      </c>
      <c r="N42" s="86">
        <f>M42+K42</f>
        <v>11000</v>
      </c>
      <c r="O42" s="19"/>
      <c r="P42" s="47"/>
    </row>
    <row r="43" spans="1:29" ht="15.75" customHeight="1" x14ac:dyDescent="0.2">
      <c r="A43" s="17"/>
      <c r="B43" s="100"/>
      <c r="C43" s="103"/>
      <c r="D43" s="104"/>
      <c r="E43" s="101"/>
      <c r="F43" s="101"/>
      <c r="G43" s="102"/>
      <c r="I43" s="46"/>
      <c r="J43" s="93" t="s">
        <v>23</v>
      </c>
      <c r="K43" s="87">
        <f>E17</f>
        <v>6948</v>
      </c>
      <c r="L43" s="87">
        <f>K43</f>
        <v>6948</v>
      </c>
      <c r="M43" s="87">
        <f>K43</f>
        <v>6948</v>
      </c>
      <c r="N43" s="88">
        <f>L43</f>
        <v>6948</v>
      </c>
      <c r="O43" s="19"/>
      <c r="P43" s="47"/>
    </row>
    <row r="44" spans="1:29" x14ac:dyDescent="0.2">
      <c r="A44" s="17"/>
      <c r="B44" s="100"/>
      <c r="C44" s="27"/>
      <c r="D44" s="27"/>
      <c r="E44" s="27"/>
      <c r="F44" s="101"/>
      <c r="G44" s="102"/>
      <c r="I44" s="46"/>
      <c r="J44" s="19"/>
      <c r="K44" s="19"/>
      <c r="L44" s="19"/>
      <c r="M44" s="19"/>
      <c r="N44" s="19"/>
      <c r="O44" s="19"/>
      <c r="P44" s="47"/>
    </row>
    <row r="45" spans="1:29" x14ac:dyDescent="0.2">
      <c r="A45" s="17"/>
      <c r="B45" s="100"/>
      <c r="C45" s="27"/>
      <c r="D45" s="27"/>
      <c r="E45" s="27"/>
      <c r="F45" s="101"/>
      <c r="G45" s="102"/>
      <c r="I45" s="46"/>
      <c r="J45" s="28"/>
      <c r="K45" s="28"/>
      <c r="L45" s="28"/>
      <c r="M45" s="28"/>
      <c r="N45" s="28"/>
      <c r="O45" s="19"/>
      <c r="P45" s="47"/>
    </row>
    <row r="46" spans="1:29" x14ac:dyDescent="0.2">
      <c r="A46" s="17"/>
      <c r="B46" s="100"/>
      <c r="C46" s="27"/>
      <c r="D46" s="27"/>
      <c r="E46" s="27"/>
      <c r="F46" s="101"/>
      <c r="G46" s="102"/>
      <c r="I46" s="46"/>
      <c r="J46" s="28"/>
      <c r="K46" s="28"/>
      <c r="L46" s="28"/>
      <c r="M46" s="28"/>
      <c r="N46" s="28"/>
      <c r="O46" s="19"/>
      <c r="P46" s="47"/>
    </row>
    <row r="47" spans="1:29" x14ac:dyDescent="0.2">
      <c r="A47" s="17"/>
      <c r="B47" s="100"/>
      <c r="C47" s="27"/>
      <c r="D47" s="27"/>
      <c r="E47" s="27"/>
      <c r="F47" s="101"/>
      <c r="G47" s="102"/>
      <c r="I47" s="46"/>
      <c r="J47" s="28"/>
      <c r="K47" s="28"/>
      <c r="L47" s="28"/>
      <c r="M47" s="28"/>
      <c r="N47" s="28"/>
      <c r="O47" s="19"/>
      <c r="P47" s="47"/>
    </row>
    <row r="48" spans="1:29" x14ac:dyDescent="0.2">
      <c r="A48" s="17"/>
      <c r="B48" s="100"/>
      <c r="C48" s="27"/>
      <c r="D48" s="27"/>
      <c r="E48" s="27"/>
      <c r="F48" s="101"/>
      <c r="G48" s="102"/>
      <c r="I48" s="46"/>
      <c r="J48" s="28"/>
      <c r="K48" s="28"/>
      <c r="L48" s="28"/>
      <c r="M48" s="28"/>
      <c r="N48" s="28"/>
      <c r="O48" s="19"/>
      <c r="P48" s="47"/>
    </row>
    <row r="49" spans="1:16" x14ac:dyDescent="0.2">
      <c r="A49" s="17"/>
      <c r="B49" s="100"/>
      <c r="C49" s="27"/>
      <c r="D49" s="27"/>
      <c r="E49" s="27"/>
      <c r="F49" s="101"/>
      <c r="G49" s="102"/>
      <c r="I49" s="46"/>
      <c r="J49" s="28"/>
      <c r="K49" s="28"/>
      <c r="L49" s="28"/>
      <c r="M49" s="28"/>
      <c r="N49" s="28"/>
      <c r="O49" s="19"/>
      <c r="P49" s="47"/>
    </row>
    <row r="50" spans="1:16" x14ac:dyDescent="0.2">
      <c r="A50" s="17"/>
      <c r="B50" s="100"/>
      <c r="C50" s="27"/>
      <c r="D50" s="27"/>
      <c r="E50" s="27"/>
      <c r="F50" s="101"/>
      <c r="G50" s="102"/>
      <c r="I50" s="46"/>
      <c r="J50" s="28"/>
      <c r="K50" s="28"/>
      <c r="L50" s="28"/>
      <c r="M50" s="28"/>
      <c r="N50" s="28"/>
      <c r="O50" s="19"/>
      <c r="P50" s="47"/>
    </row>
    <row r="51" spans="1:16" x14ac:dyDescent="0.2">
      <c r="A51" s="17"/>
      <c r="B51" s="100"/>
      <c r="C51" s="27"/>
      <c r="D51" s="27"/>
      <c r="E51" s="27"/>
      <c r="F51" s="101"/>
      <c r="G51" s="102"/>
      <c r="I51" s="46"/>
      <c r="J51" s="28"/>
      <c r="K51" s="28"/>
      <c r="L51" s="28"/>
      <c r="M51" s="28"/>
      <c r="N51" s="28"/>
      <c r="O51" s="19"/>
      <c r="P51" s="47"/>
    </row>
    <row r="52" spans="1:16" x14ac:dyDescent="0.2">
      <c r="A52" s="17"/>
      <c r="B52" s="100"/>
      <c r="C52" s="27"/>
      <c r="D52" s="27"/>
      <c r="E52" s="27"/>
      <c r="F52" s="101"/>
      <c r="G52" s="102"/>
      <c r="I52" s="46"/>
      <c r="J52" s="28"/>
      <c r="K52" s="28"/>
      <c r="L52" s="28"/>
      <c r="M52" s="28"/>
      <c r="N52" s="28"/>
      <c r="O52" s="19"/>
      <c r="P52" s="47"/>
    </row>
    <row r="53" spans="1:16" x14ac:dyDescent="0.2">
      <c r="A53" s="17"/>
      <c r="B53" s="100"/>
      <c r="C53" s="27"/>
      <c r="D53" s="27"/>
      <c r="E53" s="27"/>
      <c r="F53" s="101"/>
      <c r="G53" s="102"/>
      <c r="I53" s="46"/>
      <c r="J53" s="28"/>
      <c r="K53" s="28"/>
      <c r="L53" s="28"/>
      <c r="M53" s="28"/>
      <c r="N53" s="28"/>
      <c r="O53" s="19"/>
      <c r="P53" s="47"/>
    </row>
    <row r="54" spans="1:16" x14ac:dyDescent="0.2">
      <c r="A54" s="17"/>
      <c r="B54" s="100"/>
      <c r="C54" s="27"/>
      <c r="D54" s="27"/>
      <c r="E54" s="27"/>
      <c r="F54" s="101"/>
      <c r="G54" s="102"/>
      <c r="I54" s="46"/>
      <c r="J54" s="28"/>
      <c r="K54" s="28"/>
      <c r="L54" s="28"/>
      <c r="M54" s="28"/>
      <c r="N54" s="28"/>
      <c r="O54" s="19"/>
      <c r="P54" s="47"/>
    </row>
    <row r="55" spans="1:16" x14ac:dyDescent="0.2">
      <c r="A55" s="17"/>
      <c r="B55" s="100"/>
      <c r="C55" s="27"/>
      <c r="D55" s="27"/>
      <c r="E55" s="27"/>
      <c r="F55" s="101"/>
      <c r="G55" s="102"/>
      <c r="I55" s="46"/>
      <c r="J55" s="28"/>
      <c r="K55" s="28"/>
      <c r="L55" s="28"/>
      <c r="M55" s="28"/>
      <c r="N55" s="28"/>
      <c r="O55" s="19"/>
      <c r="P55" s="47"/>
    </row>
    <row r="56" spans="1:16" x14ac:dyDescent="0.2">
      <c r="A56" s="17"/>
      <c r="B56" s="100"/>
      <c r="C56" s="27"/>
      <c r="D56" s="27"/>
      <c r="E56" s="27"/>
      <c r="F56" s="101"/>
      <c r="G56" s="102"/>
      <c r="I56" s="46"/>
      <c r="J56" s="28"/>
      <c r="K56" s="28"/>
      <c r="L56" s="28"/>
      <c r="M56" s="28"/>
      <c r="N56" s="28"/>
      <c r="O56" s="19"/>
      <c r="P56" s="47"/>
    </row>
    <row r="57" spans="1:16" x14ac:dyDescent="0.2">
      <c r="A57" s="17"/>
      <c r="B57" s="100"/>
      <c r="C57" s="27"/>
      <c r="D57" s="27"/>
      <c r="E57" s="27"/>
      <c r="F57" s="101"/>
      <c r="G57" s="102"/>
      <c r="I57" s="46"/>
      <c r="J57" s="28"/>
      <c r="K57" s="28"/>
      <c r="L57" s="28"/>
      <c r="M57" s="28"/>
      <c r="N57" s="28"/>
      <c r="O57" s="19"/>
      <c r="P57" s="47"/>
    </row>
    <row r="58" spans="1:16" x14ac:dyDescent="0.2">
      <c r="A58" s="17"/>
      <c r="B58" s="100"/>
      <c r="C58" s="27"/>
      <c r="D58" s="27"/>
      <c r="E58" s="27"/>
      <c r="F58" s="101"/>
      <c r="G58" s="102"/>
      <c r="I58" s="46"/>
      <c r="J58" s="28"/>
      <c r="K58" s="28"/>
      <c r="L58" s="28"/>
      <c r="M58" s="28"/>
      <c r="N58" s="28"/>
      <c r="O58" s="19"/>
      <c r="P58" s="47"/>
    </row>
    <row r="59" spans="1:16" x14ac:dyDescent="0.2">
      <c r="A59" s="17"/>
      <c r="B59" s="100"/>
      <c r="C59" s="27"/>
      <c r="D59" s="27"/>
      <c r="E59" s="27"/>
      <c r="F59" s="101"/>
      <c r="G59" s="102"/>
      <c r="I59" s="46"/>
      <c r="J59" s="28"/>
      <c r="K59" s="28"/>
      <c r="L59" s="28"/>
      <c r="M59" s="28"/>
      <c r="N59" s="28"/>
      <c r="O59" s="19"/>
      <c r="P59" s="47"/>
    </row>
    <row r="60" spans="1:16" x14ac:dyDescent="0.2">
      <c r="A60" s="17"/>
      <c r="B60" s="100"/>
      <c r="C60" s="27"/>
      <c r="D60" s="27"/>
      <c r="E60" s="27"/>
      <c r="F60" s="101"/>
      <c r="G60" s="102"/>
      <c r="I60" s="46"/>
      <c r="J60" s="28"/>
      <c r="K60" s="28"/>
      <c r="L60" s="28"/>
      <c r="M60" s="28"/>
      <c r="N60" s="28"/>
      <c r="O60" s="19"/>
      <c r="P60" s="47"/>
    </row>
    <row r="61" spans="1:16" x14ac:dyDescent="0.2">
      <c r="A61" s="17"/>
      <c r="B61" s="100"/>
      <c r="C61" s="27"/>
      <c r="D61" s="27"/>
      <c r="E61" s="27"/>
      <c r="F61" s="101"/>
      <c r="G61" s="102"/>
      <c r="I61" s="46"/>
      <c r="J61" s="28"/>
      <c r="K61" s="28"/>
      <c r="L61" s="28"/>
      <c r="M61" s="28"/>
      <c r="N61" s="28"/>
      <c r="O61" s="19"/>
      <c r="P61" s="47"/>
    </row>
    <row r="62" spans="1:16" ht="12" customHeight="1" x14ac:dyDescent="0.2">
      <c r="A62" s="17"/>
      <c r="B62" s="100"/>
      <c r="C62" s="27"/>
      <c r="D62" s="27"/>
      <c r="E62" s="27"/>
      <c r="F62" s="101"/>
      <c r="G62" s="102"/>
      <c r="I62" s="46"/>
      <c r="J62" s="28"/>
      <c r="K62" s="28"/>
      <c r="L62" s="28"/>
      <c r="M62" s="28"/>
      <c r="N62" s="28"/>
      <c r="O62" s="19"/>
      <c r="P62" s="47"/>
    </row>
    <row r="63" spans="1:16" x14ac:dyDescent="0.2">
      <c r="A63" s="17"/>
      <c r="B63" s="100"/>
      <c r="C63" s="27"/>
      <c r="D63" s="27"/>
      <c r="E63" s="27"/>
      <c r="F63" s="101"/>
      <c r="G63" s="102"/>
      <c r="I63" s="46"/>
      <c r="J63" s="28"/>
      <c r="K63" s="28"/>
      <c r="L63" s="28"/>
      <c r="M63" s="28"/>
      <c r="N63" s="28"/>
      <c r="O63" s="19"/>
      <c r="P63" s="47"/>
    </row>
    <row r="64" spans="1:16" x14ac:dyDescent="0.2">
      <c r="A64" s="17"/>
      <c r="B64" s="100"/>
      <c r="C64" s="27"/>
      <c r="D64" s="27"/>
      <c r="E64" s="27"/>
      <c r="F64" s="101"/>
      <c r="G64" s="102"/>
      <c r="I64" s="46"/>
      <c r="J64" s="28"/>
      <c r="K64" s="28"/>
      <c r="L64" s="28"/>
      <c r="M64" s="28"/>
      <c r="N64" s="28"/>
      <c r="O64" s="19"/>
      <c r="P64" s="47"/>
    </row>
    <row r="65" spans="1:16" x14ac:dyDescent="0.2">
      <c r="A65" s="17"/>
      <c r="B65" s="100"/>
      <c r="C65" s="27"/>
      <c r="D65" s="27"/>
      <c r="E65" s="27"/>
      <c r="F65" s="101"/>
      <c r="G65" s="102"/>
      <c r="I65" s="46"/>
      <c r="J65" s="28"/>
      <c r="K65" s="28"/>
      <c r="L65" s="28"/>
      <c r="M65" s="28"/>
      <c r="N65" s="28"/>
      <c r="O65" s="19"/>
      <c r="P65" s="47"/>
    </row>
    <row r="66" spans="1:16" x14ac:dyDescent="0.2">
      <c r="A66" s="17"/>
      <c r="B66" s="100"/>
      <c r="C66" s="27"/>
      <c r="D66" s="27"/>
      <c r="E66" s="27"/>
      <c r="F66" s="101"/>
      <c r="G66" s="102"/>
      <c r="I66" s="46"/>
      <c r="J66" s="28"/>
      <c r="K66" s="28"/>
      <c r="L66" s="28"/>
      <c r="M66" s="28"/>
      <c r="N66" s="28"/>
      <c r="O66" s="19"/>
      <c r="P66" s="47"/>
    </row>
    <row r="67" spans="1:16" x14ac:dyDescent="0.2">
      <c r="A67" s="17"/>
      <c r="B67" s="100"/>
      <c r="C67" s="27"/>
      <c r="D67" s="27"/>
      <c r="E67" s="27"/>
      <c r="F67" s="101"/>
      <c r="G67" s="102"/>
      <c r="I67" s="46"/>
      <c r="J67" s="27"/>
      <c r="K67" s="27"/>
      <c r="L67" s="27"/>
      <c r="M67" s="27"/>
      <c r="N67" s="27"/>
      <c r="O67" s="19"/>
      <c r="P67" s="47"/>
    </row>
    <row r="68" spans="1:16" ht="15" thickBot="1" x14ac:dyDescent="0.25">
      <c r="A68" s="17"/>
      <c r="B68" s="105"/>
      <c r="C68" s="106"/>
      <c r="D68" s="106"/>
      <c r="E68" s="106"/>
      <c r="F68" s="106"/>
      <c r="G68" s="107"/>
      <c r="I68" s="48"/>
      <c r="J68" s="49" t="s">
        <v>20</v>
      </c>
      <c r="K68" s="50"/>
      <c r="L68" s="50"/>
      <c r="M68" s="50"/>
      <c r="N68" s="50"/>
      <c r="O68" s="50"/>
      <c r="P68" s="51"/>
    </row>
    <row r="69" spans="1:16" x14ac:dyDescent="0.2">
      <c r="A69" s="19"/>
      <c r="G69" s="17"/>
      <c r="H69" s="17"/>
      <c r="I69" s="17"/>
      <c r="J69" s="17"/>
      <c r="K69" s="17"/>
      <c r="L69" s="17"/>
      <c r="M69" s="19"/>
    </row>
  </sheetData>
  <mergeCells count="7">
    <mergeCell ref="B38:G39"/>
    <mergeCell ref="I38:P39"/>
    <mergeCell ref="C33:E33"/>
    <mergeCell ref="B2:F2"/>
    <mergeCell ref="B11:F11"/>
    <mergeCell ref="B3:F3"/>
    <mergeCell ref="B27:F27"/>
  </mergeCells>
  <conditionalFormatting sqref="C41 D43 E4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print="0" autoPict="0">
                <anchor moveWithCells="1" siz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print="0" autoPict="0">
                <anchor moveWithCells="1">
                  <from>
                    <xdr:col>3</xdr:col>
                    <xdr:colOff>9525</xdr:colOff>
                    <xdr:row>5</xdr:row>
                    <xdr:rowOff>0</xdr:rowOff>
                  </from>
                  <to>
                    <xdr:col>3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Spinner 4">
              <controlPr defaultSize="0" print="0" autoPict="0">
                <anchor moveWithCells="1" sizeWithCells="1">
                  <from>
                    <xdr:col>5</xdr:col>
                    <xdr:colOff>9525</xdr:colOff>
                    <xdr:row>5</xdr:row>
                    <xdr:rowOff>0</xdr:rowOff>
                  </from>
                  <to>
                    <xdr:col>5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Spinner 5">
              <controlPr defaultSize="0" print="0" autoPict="0">
                <anchor moveWithCells="1" siz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0]!Drucken">
                <anchor moveWithCells="1" sizeWithCells="1">
                  <from>
                    <xdr:col>6</xdr:col>
                    <xdr:colOff>247650</xdr:colOff>
                    <xdr:row>27</xdr:row>
                    <xdr:rowOff>85725</xdr:rowOff>
                  </from>
                  <to>
                    <xdr:col>6</xdr:col>
                    <xdr:colOff>1819275</xdr:colOff>
                    <xdr:row>29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D1511F272A9A41898E268E81D34F11" ma:contentTypeVersion="8" ma:contentTypeDescription="Ein neues Dokument erstellen." ma:contentTypeScope="" ma:versionID="41b71fe7b1c26be68059cfa95f4ee04f">
  <xsd:schema xmlns:xsd="http://www.w3.org/2001/XMLSchema" xmlns:xs="http://www.w3.org/2001/XMLSchema" xmlns:p="http://schemas.microsoft.com/office/2006/metadata/properties" xmlns:ns2="3f934ba5-f289-4b3d-b79e-71de23b6979c" xmlns:ns3="2a69e479-27b2-4365-9a9a-559d8bcc97c1" targetNamespace="http://schemas.microsoft.com/office/2006/metadata/properties" ma:root="true" ma:fieldsID="ed244b31b8c8a5a876389aa5033ac06e" ns2:_="" ns3:_="">
    <xsd:import namespace="3f934ba5-f289-4b3d-b79e-71de23b6979c"/>
    <xsd:import namespace="2a69e479-27b2-4365-9a9a-559d8bcc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34ba5-f289-4b3d-b79e-71de23b69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9e479-27b2-4365-9a9a-559d8bcc9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D29B59-285B-4AC6-B1EF-6A0E5E22D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51330-0E15-49B2-955A-BBD5CF908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34ba5-f289-4b3d-b79e-71de23b6979c"/>
    <ds:schemaRef ds:uri="2a69e479-27b2-4365-9a9a-559d8bcc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460E7A-8DC2-4AD7-A7BF-F8ADADEAA7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Amortisierungsrechner</vt:lpstr>
      <vt:lpstr>Amortisierungsrechner!Print_Area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Pfleger</dc:creator>
  <cp:lastModifiedBy>Linh Tran</cp:lastModifiedBy>
  <cp:lastPrinted>2012-03-15T16:55:34Z</cp:lastPrinted>
  <dcterms:created xsi:type="dcterms:W3CDTF">2012-03-02T10:50:16Z</dcterms:created>
  <dcterms:modified xsi:type="dcterms:W3CDTF">2018-06-27T08:46:43Z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0x010100E9D1511F272A9A41898E268E81D34F11</vt:lpwstr>
  </property>
</Properties>
</file>